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508" lockStructure="1"/>
  <bookViews>
    <workbookView xWindow="360" yWindow="72" windowWidth="15456" windowHeight="10236"/>
  </bookViews>
  <sheets>
    <sheet name="Alleinmeister" sheetId="4" r:id="rId1"/>
  </sheets>
  <calcPr calcId="145621"/>
</workbook>
</file>

<file path=xl/calcChain.xml><?xml version="1.0" encoding="utf-8"?>
<calcChain xmlns="http://schemas.openxmlformats.org/spreadsheetml/2006/main">
  <c r="D50" i="4" l="1"/>
  <c r="D44" i="4"/>
  <c r="D37" i="4"/>
  <c r="D30" i="4"/>
  <c r="D24" i="4"/>
  <c r="D14" i="4"/>
  <c r="D3" i="4"/>
  <c r="D46" i="4"/>
  <c r="B68" i="4"/>
  <c r="D40" i="4"/>
  <c r="D4" i="4"/>
  <c r="D5" i="4"/>
  <c r="D6" i="4"/>
  <c r="D7" i="4"/>
  <c r="D8" i="4"/>
  <c r="D9" i="4"/>
  <c r="D11" i="4"/>
  <c r="D12" i="4"/>
  <c r="D13" i="4"/>
  <c r="D15" i="4"/>
  <c r="D16" i="4"/>
  <c r="D17" i="4"/>
  <c r="D18" i="4"/>
  <c r="D19" i="4"/>
  <c r="D20" i="4"/>
  <c r="D23" i="4"/>
  <c r="D25" i="4"/>
  <c r="D29" i="4"/>
  <c r="D31" i="4"/>
  <c r="D32" i="4"/>
  <c r="D33" i="4"/>
  <c r="D34" i="4"/>
  <c r="D35" i="4"/>
  <c r="D38" i="4"/>
  <c r="D39" i="4"/>
  <c r="D41" i="4"/>
  <c r="D42" i="4"/>
  <c r="D43" i="4"/>
  <c r="D21" i="4"/>
  <c r="D22" i="4"/>
  <c r="D28" i="4"/>
  <c r="D26" i="4"/>
  <c r="D27" i="4"/>
  <c r="D10" i="4"/>
  <c r="D36" i="4"/>
  <c r="D45" i="4"/>
  <c r="D47" i="4"/>
  <c r="D48" i="4"/>
  <c r="D49" i="4"/>
  <c r="D52" i="4" l="1"/>
  <c r="D54" i="4" s="1"/>
  <c r="B70" i="4" l="1"/>
  <c r="B71" i="4" s="1"/>
  <c r="D55" i="4"/>
  <c r="D56" i="4" s="1"/>
  <c r="D57" i="4" l="1"/>
  <c r="D58" i="4" s="1"/>
  <c r="D59" i="4" s="1"/>
  <c r="D60" i="4" s="1"/>
  <c r="D61" i="4" s="1"/>
</calcChain>
</file>

<file path=xl/sharedStrings.xml><?xml version="1.0" encoding="utf-8"?>
<sst xmlns="http://schemas.openxmlformats.org/spreadsheetml/2006/main" count="126" uniqueCount="124">
  <si>
    <t>Unkosten-Art</t>
  </si>
  <si>
    <t>Zahlungen</t>
  </si>
  <si>
    <t>Summe</t>
  </si>
  <si>
    <t>Handwerkskammer</t>
  </si>
  <si>
    <t>Rechtsschutsversicherung</t>
  </si>
  <si>
    <t>KFZ-Reparaturen</t>
  </si>
  <si>
    <t>Handy</t>
  </si>
  <si>
    <t>Reinigung</t>
  </si>
  <si>
    <t>Spenden</t>
  </si>
  <si>
    <t>Geschenke und Bewirtungskosten</t>
  </si>
  <si>
    <t>Porto</t>
  </si>
  <si>
    <t>Bürobedarf</t>
  </si>
  <si>
    <t>Rechts- und Beratungskosten</t>
  </si>
  <si>
    <t>Strom Büro</t>
  </si>
  <si>
    <t>Abwasser Büro</t>
  </si>
  <si>
    <t>Strom Werkstatt</t>
  </si>
  <si>
    <t>Wartung Hard- und Software</t>
  </si>
  <si>
    <t>Betriebshaftpflicht</t>
  </si>
  <si>
    <t>Miete Werkstatt</t>
  </si>
  <si>
    <t>Feuerversicherung Inventar</t>
  </si>
  <si>
    <t>KFZ-Steuer</t>
  </si>
  <si>
    <t>KFZ-Versicherung</t>
  </si>
  <si>
    <t>KFZ-Betriebskosten Fremdfahrzeug</t>
  </si>
  <si>
    <t>Kosten pro Jahr</t>
  </si>
  <si>
    <t>Kosten pro Monat</t>
  </si>
  <si>
    <t>Netto-Monatsumsatz:</t>
  </si>
  <si>
    <t>Brutto-Monatsumsatz:</t>
  </si>
  <si>
    <t>Stundensatzermittlung:</t>
  </si>
  <si>
    <t>Produktiv-Stunden</t>
  </si>
  <si>
    <t>Verkauf/Bürostunden</t>
  </si>
  <si>
    <t>Kosten auf Stunden verteilen:</t>
  </si>
  <si>
    <t>ergibt Netto-Stundensatz:</t>
  </si>
  <si>
    <t>Inklusive Mehrwertsteuer:</t>
  </si>
  <si>
    <t>Altersversorgung</t>
  </si>
  <si>
    <t>Fremdleistung für Planungen</t>
  </si>
  <si>
    <t>Instandhaltung</t>
  </si>
  <si>
    <t>Fachzeitschriften</t>
  </si>
  <si>
    <t>Sonstige Entsorgungskosten</t>
  </si>
  <si>
    <t>Arbeitsstunden monatlich</t>
  </si>
  <si>
    <t>Bemerkung</t>
  </si>
  <si>
    <t>Miete Büro</t>
  </si>
  <si>
    <t>Auch wenn ich das Büro zu Hause habe: Aufs "Klo" muß man halt. Und wenn man Arbeitnehmer ist, bezahlt das halt der Chef. Und wenn man selbst der Chef ist?</t>
  </si>
  <si>
    <t>Hier wären wir bei der beliebten Frage: Muß mein Küchentisch Miete zahlen? Ich sage: Ja! Als Profi will man ja auch mal ein eigenes Büro, und Fläche kostet Geld.</t>
  </si>
  <si>
    <t>Papier, Druckerpatronen, Ordner, Stifte, und, und, und …Kaum zu glauben, was da jeden Monat so zusammenkommt.</t>
  </si>
  <si>
    <t>Heizung Büro</t>
  </si>
  <si>
    <t>Heizung Werkstatt</t>
  </si>
  <si>
    <t>Auch wer die Werkstatt selbst besitzt: Miete muß man berechnen. Sonst wär's ja besser, man vermietet die Werkstatt an jemand anderen und arbeitet selber nix ;-)</t>
  </si>
  <si>
    <t>Schärfkosten / Betriebsstoffe</t>
  </si>
  <si>
    <t>Werkzeuge werden stumpf, Maschinentische müssen mit Gleitmittel behandelt werden, …</t>
  </si>
  <si>
    <t>Regelmässige Instandhaltung spart auf Dauer größere Reparaturen.</t>
  </si>
  <si>
    <t>Man muß auch mal an die Menschen denken, denen es nicht so gut geht wie einem Handwerksmeister…</t>
  </si>
  <si>
    <t>Böswillge Menschen nennen diesen Posten Bestechung. Aber gegen ein gutes Essen mit einem Stammkunden hat wohl niemand etwas.</t>
  </si>
  <si>
    <t>Ohne Haftpflichtversicherung unterwegs? Schnellstens abschließen! Sonst kann ein ursprünglich kleiner Fehler der große Auswirkungen hat mal die Existenz kosten.</t>
  </si>
  <si>
    <t>Feuerversicherung Gebäude</t>
  </si>
  <si>
    <t xml:space="preserve">Wem die Werkstatt selbst gehört, hier die Feuerversicherung eintragen. Schon mal informiert, was da eine Schreinerwerkstatt kostet? </t>
  </si>
  <si>
    <t>Wenn's brennt müssen Maschinen, Werkzeuge, Material und halbfertige Kundenkommissionen auch versichert sein.</t>
  </si>
  <si>
    <t>Es gibt auch Alleinmeister, die drei Autos brauchen. Dann kostet's hier halt mehr.</t>
  </si>
  <si>
    <t>dto.</t>
  </si>
  <si>
    <t>Wenn man sich mal ein größeres Lieferauto, einen Anhänger oder was auch immer ausleihen muß.</t>
  </si>
  <si>
    <t>KFZ-Betriebskosten Kraftstoff</t>
  </si>
  <si>
    <t>In dieser Berechnung wird von einem Kraftstoffverbrauch von 9 Litern pro 100km ausgegangen. Einfach die zu fahrenden Jahreskilometer und den Kraftstoff-Literpreis eingeben.</t>
  </si>
  <si>
    <t>Gehört heute leider auch schon fast zum "must have".</t>
  </si>
  <si>
    <t>Ohne Kommunikation kommt man nicht an seine Kunden ran.</t>
  </si>
  <si>
    <t>Mobile Erreichbarkeit ist für einen "Alleinmeister" sehr wichtig.</t>
  </si>
  <si>
    <t>Ich bin ja ein Verfechter davon, seine Angebote persönlich beim Kunden abzugeben. Trotzdem muß der eine oder andere Brief verschickt werden.</t>
  </si>
  <si>
    <t>Abfallentsorgungsgebühren Landkreis</t>
  </si>
  <si>
    <t>Ein Auto braucht auch seine Pflege.</t>
  </si>
  <si>
    <t>"Wer nicht wirbt, der stirbt." Ein Zitat aus meiner Tageszeitung. Allerdings kann man sein Werbegeld auch kreativer einsetzen, als 1x im Monat eine Anzeige im "Anzeigenfriedhof"!</t>
  </si>
  <si>
    <t>Eine gute Fachzeitschrift gehört zum Handwerkszeug dazu.</t>
  </si>
  <si>
    <t>Für einen besonderen Kunden mal eine fotorealistische Darstellung oder ein Video von einem Kollegen machen lassen, der es besser und schneller kann als man selbst.</t>
  </si>
  <si>
    <t>Der Steuerberater macht jedes Jahr die Bilanz. Das kostet.</t>
  </si>
  <si>
    <t>"Jetzt an später denken." Wieder so ein Spruch. Wer selbständig ist, muß sich selbst um seine Rente kümmern. Wer es nicht tut ist im Alter ein Sozialfall und das ist echt nicht lustig.</t>
  </si>
  <si>
    <t>Krankenversicherung</t>
  </si>
  <si>
    <t>Unfallversicherung</t>
  </si>
  <si>
    <t>Berufsunfähigkeitsversicherung</t>
  </si>
  <si>
    <t>Bei der Berufsgenossenschaft oder anders wo, als Selbständiger hat man da das Wahlrecht.</t>
  </si>
  <si>
    <t>Wenn man als Selbständiger ausfällt ist das Problem: Kosten laufen weiter, Einnahmen fallen weg.</t>
  </si>
  <si>
    <t>Privat oder Gesetzlich? Es gibt bei jeder Form der Krankenversicherung Vor- und Nachteile!</t>
  </si>
  <si>
    <t>Das muß man im Monat Umsatz haben, um gut leben zu können.</t>
  </si>
  <si>
    <t xml:space="preserve"> + Mehrwertsteuer 19%</t>
  </si>
  <si>
    <t>Man investiert auch viel Zeit in seine Kunden. Die bezahlen einen ja auch für seine Arbeit.</t>
  </si>
  <si>
    <t>Zum Vergleich: Als Arbeitnehmer arbeitet man ca. 170 Stunden monatlich.</t>
  </si>
  <si>
    <t>Unproduktiv-Fertigung (Instandhaltung, Lagerarbeit)</t>
  </si>
  <si>
    <t>Das ist der durchschnittliche Materialverbrauch in einer Schreinerei. Ist je nach Fertigungsschwerpunkt natürlich anders. Wer's genauer haben will, rechnet sich seinen eigenen monatlichen Materialverbrauch aus.</t>
  </si>
  <si>
    <t>Kosten</t>
  </si>
  <si>
    <t>Büro</t>
  </si>
  <si>
    <t>Werkstatt</t>
  </si>
  <si>
    <t>sonstige Kosten</t>
  </si>
  <si>
    <t>Versicherungen / Beiträge</t>
  </si>
  <si>
    <t>KFZ-Kosten</t>
  </si>
  <si>
    <t>persönliche Versicherungen</t>
  </si>
  <si>
    <t>Zwischensumme</t>
  </si>
  <si>
    <t>Hier die Produktivstunden eintragen, die man im Monat arbeiten kann. Bleiben Sie realistisch.</t>
  </si>
  <si>
    <t>KFZ-Leasing</t>
  </si>
  <si>
    <t>Suchen Sie sich ein Auto aus.</t>
  </si>
  <si>
    <t>Jahresurlaub in Tagen</t>
  </si>
  <si>
    <t>Endlich Selbständig. So viel Urlaub wie Sie wollen!</t>
  </si>
  <si>
    <t>Maschine instandsetzen, Lieferung annehmen. Das ist alles Zeit, die einem keiner direkt bezahlt. Das sind die unproduktiven Stunden.</t>
  </si>
  <si>
    <t>Wer sich eine Aushilfe zum Werkstattaufräumen leistet, trägt die hier ein.</t>
  </si>
  <si>
    <t>Pflegeversicherung</t>
  </si>
  <si>
    <t>Hoffen wir, dass wir die alle nie brauchen werden.</t>
  </si>
  <si>
    <t>Brutto-Jahresumsatz:</t>
  </si>
  <si>
    <t>Festnetz-Telefon, Internet</t>
  </si>
  <si>
    <t>Wieviel Strom brauchen die Maschinen? Mein Beispiel bezieht sich auf ca. 10.000 kWh Verbrauch im Jahr.</t>
  </si>
  <si>
    <t>Wasser/Abwasser Werkstatt</t>
  </si>
  <si>
    <t>Die Beispielzahl entspricht ca. 2m² im Monat.</t>
  </si>
  <si>
    <t>Hängt natürlich stark von der Werkstatt ab und der eingesetzten Heizung ab.</t>
  </si>
  <si>
    <t>Weiterbildung / Bücher</t>
  </si>
  <si>
    <t xml:space="preserve">Unser Handwerk entwickelt sich täglich weiter. Heutzutage ist es tödlich stehenzubleiben. </t>
  </si>
  <si>
    <t>Dieser Beitrag ärgert viele Meister. Nicht ärgern, sondern schlau sein. Einfach die vielfältigen kostenlosen Beratungsangebote der HWK nutzen, dann hat man das Geld für den Beitrag schnell wieder drin.</t>
  </si>
  <si>
    <t>Rücklagen für schlechte Zeiten, Neuinvestitionen: Dafür braucht man Wagnis + Gewinn. Dient auch der Motivation des Meisters.</t>
  </si>
  <si>
    <t>Wagnis und Gewinn</t>
  </si>
  <si>
    <t>Material, ca. 
am Umsatz</t>
  </si>
  <si>
    <t>Sieh' an, das ist schon eine ganze Menge.</t>
  </si>
  <si>
    <t>www.fenninger.biz</t>
  </si>
  <si>
    <t>Josef Fenninger
Dorfstr. 11
83379 Weibhausen
Tel. 08681/394
josef@fenninger.biz
www.fenninger.biz</t>
  </si>
  <si>
    <t>Auch wenn das Büro oft Zuhause der Küchentisch ist: Kosten fallen an. Der Computer braucht 300W Strom, läuft jeden Tag 2 Stunden. Sind bei 25 Arbeitstagen schon ca. 6 € Strom im Monat. Licht braucht man auch im Büro.</t>
  </si>
  <si>
    <t>Wer arbeitet schon gerne im Kalten? Wenn Sie einen eigenen Raum als Büro nutzen, müssen Sie hier etwas höher ansetzen.</t>
  </si>
  <si>
    <t>Computer neigen leider dazu, nicht zu funktionieren… Auch Lizenzgebühren für benötigte Software fällt unter diese Rubrik.</t>
  </si>
  <si>
    <t>Werbung / Website / online Marketing</t>
  </si>
  <si>
    <t>Was will ich vor Steuern verdienen? Einkommenssteuer, Kirchensteuer und co. können einem nochmal das halbe Bruttoeinkommen wegfressen. Sozialversicherung haben wir oben schon berechnet. Zum Vergleich: Ein Geselle verdient ca. 18 €/Std. * 173 Std. = 3114 €/Monat</t>
  </si>
  <si>
    <t>Brutto-Unternehmerlohn pro Monat</t>
  </si>
  <si>
    <t>Errechnen Sie Ihren Stundensatz für 2023. Bitte hier die eigenen Zahlen eintragen! Die vorgegebenen Zahlen dienen nur einer ersten Übersicht. JEDER Betrieb hat seine Eigenheiten, die sich in den Kosten wiederspiegeln.</t>
  </si>
  <si>
    <t>In der Regel sind die Menschen sehr überrascht, wenn Sie den benötigten Stundensatz sehen. Den meisten ist er zu hoch. Um auf einen niedrigeren Stundensatz zu kommen, müssen Sie entscheiden, auf was Sie verzichten wollen. Urlaub? Krankenversicherung? Oder Sie können auch mehr produktive Stunden arbeiten. Auf jeden Fall ist Vorsicht geboten, um sich nicht selbst zu belügen.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</si>
</sst>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 &quot;€&quot;_-;\-* #,##0\ &quot;€&quot;_-;_-* &quot;-&quot;??\ &quot;€&quot;_-;_-@_-"/>
    <numFmt numFmtId="165" formatCode="#,##0&quot; km&quot;"/>
    <numFmt numFmtId="166" formatCode="#,##0.00&quot; € / l&quot;"/>
  </numFmts>
  <fonts count="14" x14ac:knownFonts="1">
    <font>
      <sz val="10"/>
      <name val="Arial"/>
    </font>
    <font>
      <sz val="10"/>
      <name val="Arial"/>
    </font>
    <font>
      <b/>
      <sz val="12"/>
      <name val="Arial"/>
      <family val="2"/>
    </font>
    <font>
      <sz val="12"/>
      <name val="Arial"/>
      <family val="2"/>
    </font>
    <font>
      <sz val="8"/>
      <name val="Arial"/>
      <family val="2"/>
    </font>
    <font>
      <b/>
      <sz val="10"/>
      <name val="Arial"/>
      <family val="2"/>
    </font>
    <font>
      <b/>
      <u/>
      <sz val="10"/>
      <name val="Arial"/>
      <family val="2"/>
    </font>
    <font>
      <b/>
      <sz val="12"/>
      <color indexed="17"/>
      <name val="Arial"/>
      <family val="2"/>
    </font>
    <font>
      <b/>
      <sz val="12"/>
      <color indexed="10"/>
      <name val="Arial"/>
      <family val="2"/>
    </font>
    <font>
      <sz val="12"/>
      <color indexed="10"/>
      <name val="Arial"/>
      <family val="2"/>
    </font>
    <font>
      <b/>
      <sz val="10"/>
      <color indexed="17"/>
      <name val="Arial"/>
      <family val="2"/>
    </font>
    <font>
      <sz val="10"/>
      <name val="Arial"/>
      <family val="2"/>
    </font>
    <font>
      <b/>
      <sz val="12"/>
      <color indexed="57"/>
      <name val="Arial"/>
      <family val="2"/>
    </font>
    <font>
      <u/>
      <sz val="10"/>
      <color theme="10"/>
      <name val="Arial"/>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theme="5" tint="0.39997558519241921"/>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dashed">
        <color indexed="64"/>
      </top>
      <bottom style="dashed">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4">
    <xf numFmtId="0" fontId="0" fillId="0" borderId="0"/>
    <xf numFmtId="0" fontId="13"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66">
    <xf numFmtId="0" fontId="0" fillId="0" borderId="0" xfId="0"/>
    <xf numFmtId="0" fontId="0" fillId="0" borderId="0" xfId="0" applyAlignment="1">
      <alignment horizontal="center"/>
    </xf>
    <xf numFmtId="0" fontId="3" fillId="0" borderId="0" xfId="0" applyFont="1"/>
    <xf numFmtId="164" fontId="1" fillId="0" borderId="0" xfId="3" applyNumberFormat="1"/>
    <xf numFmtId="0" fontId="2" fillId="0" borderId="0" xfId="0" applyFont="1" applyAlignment="1">
      <alignment horizontal="left"/>
    </xf>
    <xf numFmtId="164" fontId="2" fillId="0" borderId="0" xfId="3" applyNumberFormat="1" applyFont="1"/>
    <xf numFmtId="0" fontId="0" fillId="0" borderId="0" xfId="0" applyAlignment="1">
      <alignment horizontal="left"/>
    </xf>
    <xf numFmtId="0" fontId="5" fillId="0" borderId="0" xfId="0" applyFont="1" applyAlignment="1">
      <alignment horizontal="left"/>
    </xf>
    <xf numFmtId="164" fontId="5" fillId="0" borderId="0" xfId="3" applyNumberFormat="1" applyFont="1"/>
    <xf numFmtId="0" fontId="0" fillId="0" borderId="1" xfId="0" applyBorder="1"/>
    <xf numFmtId="164" fontId="1" fillId="0" borderId="1" xfId="3" applyNumberFormat="1" applyBorder="1"/>
    <xf numFmtId="0" fontId="0" fillId="0" borderId="1" xfId="0" applyBorder="1" applyAlignment="1">
      <alignment horizontal="left"/>
    </xf>
    <xf numFmtId="0" fontId="6" fillId="0" borderId="0" xfId="0" applyFont="1"/>
    <xf numFmtId="164" fontId="1" fillId="2" borderId="0" xfId="3" applyNumberFormat="1" applyFill="1"/>
    <xf numFmtId="0" fontId="7" fillId="0" borderId="2" xfId="0" applyFont="1" applyBorder="1"/>
    <xf numFmtId="0" fontId="7" fillId="0" borderId="3" xfId="0" applyFont="1" applyBorder="1" applyAlignment="1">
      <alignment horizontal="center"/>
    </xf>
    <xf numFmtId="44" fontId="7" fillId="0" borderId="4" xfId="0" applyNumberFormat="1" applyFont="1" applyBorder="1" applyAlignment="1">
      <alignment horizontal="center"/>
    </xf>
    <xf numFmtId="44" fontId="7" fillId="2" borderId="5" xfId="0" applyNumberFormat="1" applyFont="1" applyFill="1" applyBorder="1" applyAlignment="1">
      <alignment horizontal="center"/>
    </xf>
    <xf numFmtId="0" fontId="3" fillId="0" borderId="0" xfId="0" applyFont="1" applyAlignment="1">
      <alignment wrapText="1"/>
    </xf>
    <xf numFmtId="0" fontId="2" fillId="3" borderId="6" xfId="0" applyFont="1" applyFill="1" applyBorder="1"/>
    <xf numFmtId="0" fontId="2" fillId="3" borderId="7" xfId="0" applyFont="1" applyFill="1" applyBorder="1" applyAlignment="1">
      <alignment horizontal="center"/>
    </xf>
    <xf numFmtId="0" fontId="2" fillId="3" borderId="8" xfId="0" applyFont="1" applyFill="1" applyBorder="1"/>
    <xf numFmtId="0" fontId="0" fillId="0" borderId="0" xfId="0" applyAlignment="1">
      <alignment wrapText="1"/>
    </xf>
    <xf numFmtId="0" fontId="10" fillId="0" borderId="9" xfId="0" applyFont="1" applyBorder="1"/>
    <xf numFmtId="0" fontId="10" fillId="0" borderId="10" xfId="0" applyFont="1" applyBorder="1"/>
    <xf numFmtId="0" fontId="0" fillId="0" borderId="11" xfId="0" applyBorder="1" applyAlignment="1">
      <alignment wrapText="1"/>
    </xf>
    <xf numFmtId="0" fontId="0" fillId="0" borderId="11" xfId="0" applyBorder="1" applyAlignment="1">
      <alignment vertical="top" wrapText="1"/>
    </xf>
    <xf numFmtId="164" fontId="11" fillId="0" borderId="11" xfId="3" applyNumberFormat="1" applyFont="1" applyBorder="1" applyAlignment="1">
      <alignment vertical="top"/>
    </xf>
    <xf numFmtId="0" fontId="11" fillId="4" borderId="11" xfId="0" applyFont="1" applyFill="1" applyBorder="1" applyAlignment="1" applyProtection="1">
      <alignment horizontal="center" vertical="top"/>
      <protection locked="0"/>
    </xf>
    <xf numFmtId="164" fontId="11" fillId="4" borderId="11" xfId="3" applyNumberFormat="1" applyFont="1" applyFill="1" applyBorder="1" applyAlignment="1" applyProtection="1">
      <alignment vertical="top"/>
      <protection locked="0"/>
    </xf>
    <xf numFmtId="0" fontId="0" fillId="4" borderId="0" xfId="0" applyFill="1" applyAlignment="1" applyProtection="1">
      <alignment horizontal="center"/>
      <protection locked="0"/>
    </xf>
    <xf numFmtId="0" fontId="0" fillId="4" borderId="1" xfId="0" applyFill="1" applyBorder="1" applyAlignment="1" applyProtection="1">
      <alignment horizontal="center"/>
      <protection locked="0"/>
    </xf>
    <xf numFmtId="0" fontId="2" fillId="3" borderId="0" xfId="0" applyFont="1" applyFill="1" applyBorder="1"/>
    <xf numFmtId="0" fontId="2" fillId="3" borderId="0" xfId="0" applyFont="1" applyFill="1" applyBorder="1" applyAlignment="1">
      <alignment horizontal="center"/>
    </xf>
    <xf numFmtId="0" fontId="11" fillId="0" borderId="11" xfId="0" applyFont="1" applyBorder="1" applyAlignment="1">
      <alignment vertical="top" wrapText="1"/>
    </xf>
    <xf numFmtId="0" fontId="11" fillId="0" borderId="0" xfId="0" applyFont="1" applyAlignment="1">
      <alignment wrapText="1"/>
    </xf>
    <xf numFmtId="0" fontId="11" fillId="0" borderId="0" xfId="0" applyFont="1"/>
    <xf numFmtId="0" fontId="11" fillId="0" borderId="11" xfId="0" applyFont="1" applyBorder="1" applyAlignment="1">
      <alignment wrapText="1"/>
    </xf>
    <xf numFmtId="0" fontId="11" fillId="0" borderId="0" xfId="0" applyFont="1" applyAlignment="1">
      <alignment horizontal="right" wrapText="1"/>
    </xf>
    <xf numFmtId="164" fontId="0" fillId="0" borderId="0" xfId="0" applyNumberFormat="1"/>
    <xf numFmtId="165" fontId="11" fillId="4" borderId="11" xfId="0" applyNumberFormat="1" applyFont="1" applyFill="1" applyBorder="1" applyAlignment="1" applyProtection="1">
      <alignment horizontal="center" vertical="top"/>
      <protection locked="0"/>
    </xf>
    <xf numFmtId="166" fontId="11" fillId="4" borderId="11" xfId="0" applyNumberFormat="1" applyFont="1" applyFill="1" applyBorder="1" applyAlignment="1" applyProtection="1">
      <alignment vertical="top"/>
      <protection locked="0"/>
    </xf>
    <xf numFmtId="164" fontId="12" fillId="0" borderId="0" xfId="3" applyNumberFormat="1" applyFont="1" applyProtection="1"/>
    <xf numFmtId="164" fontId="1" fillId="0" borderId="1" xfId="3" applyNumberFormat="1" applyBorder="1" applyProtection="1"/>
    <xf numFmtId="164" fontId="12" fillId="0" borderId="12" xfId="3" applyNumberFormat="1" applyFont="1" applyBorder="1" applyProtection="1"/>
    <xf numFmtId="0" fontId="0" fillId="5" borderId="0" xfId="0" applyFill="1" applyBorder="1"/>
    <xf numFmtId="0" fontId="0" fillId="5" borderId="0" xfId="0" applyFill="1" applyAlignment="1">
      <alignment horizontal="center"/>
    </xf>
    <xf numFmtId="0" fontId="13" fillId="3" borderId="0" xfId="1" applyFill="1" applyBorder="1" applyAlignment="1">
      <alignment horizontal="right"/>
    </xf>
    <xf numFmtId="164" fontId="1" fillId="4" borderId="1" xfId="3" applyNumberFormat="1" applyFill="1" applyBorder="1" applyAlignment="1" applyProtection="1">
      <alignment vertical="top"/>
      <protection locked="0"/>
    </xf>
    <xf numFmtId="0" fontId="11" fillId="0" borderId="1" xfId="0" applyFont="1" applyBorder="1" applyAlignment="1">
      <alignment vertical="top" wrapText="1"/>
    </xf>
    <xf numFmtId="9" fontId="0" fillId="4" borderId="1" xfId="2" applyFont="1" applyFill="1" applyBorder="1" applyAlignment="1" applyProtection="1">
      <alignment horizontal="right" vertical="top"/>
      <protection locked="0"/>
    </xf>
    <xf numFmtId="164" fontId="1" fillId="0" borderId="1" xfId="3" applyNumberFormat="1" applyFill="1" applyBorder="1" applyAlignment="1" applyProtection="1">
      <alignment vertical="top"/>
    </xf>
    <xf numFmtId="0" fontId="11" fillId="0" borderId="0" xfId="0" applyFont="1" applyBorder="1" applyAlignment="1">
      <alignment horizontal="left" vertical="top" wrapText="1"/>
    </xf>
    <xf numFmtId="9" fontId="0" fillId="4" borderId="0" xfId="2" applyFont="1" applyFill="1" applyAlignment="1" applyProtection="1">
      <alignment horizontal="right" vertical="top"/>
      <protection locked="0"/>
    </xf>
    <xf numFmtId="164" fontId="1" fillId="0" borderId="12" xfId="3" applyNumberFormat="1" applyFill="1" applyBorder="1" applyAlignment="1" applyProtection="1">
      <alignment vertical="top"/>
    </xf>
    <xf numFmtId="164" fontId="2" fillId="3" borderId="0" xfId="0" applyNumberFormat="1" applyFont="1" applyFill="1" applyBorder="1" applyAlignment="1">
      <alignment horizontal="center"/>
    </xf>
    <xf numFmtId="0" fontId="4" fillId="0" borderId="0" xfId="0" applyFont="1" applyAlignment="1">
      <alignment wrapText="1"/>
    </xf>
    <xf numFmtId="0" fontId="8" fillId="0" borderId="13" xfId="0" applyFont="1" applyBorder="1" applyAlignment="1">
      <alignment wrapText="1"/>
    </xf>
    <xf numFmtId="0" fontId="9" fillId="0" borderId="13" xfId="0" applyFont="1" applyBorder="1" applyAlignment="1">
      <alignment wrapText="1"/>
    </xf>
    <xf numFmtId="0" fontId="12" fillId="0" borderId="14" xfId="0" applyFont="1" applyBorder="1" applyAlignment="1">
      <alignment horizontal="left" wrapText="1"/>
    </xf>
    <xf numFmtId="0" fontId="3" fillId="0" borderId="14" xfId="0" applyFont="1" applyBorder="1" applyAlignment="1">
      <alignment wrapText="1"/>
    </xf>
    <xf numFmtId="0" fontId="11" fillId="0" borderId="1" xfId="0" applyFont="1" applyBorder="1" applyAlignment="1">
      <alignment horizontal="left" vertical="top" wrapText="1"/>
    </xf>
    <xf numFmtId="0" fontId="0" fillId="0" borderId="1" xfId="0" applyBorder="1" applyAlignment="1">
      <alignment vertical="top" wrapText="1"/>
    </xf>
    <xf numFmtId="0" fontId="12" fillId="0" borderId="0" xfId="0" applyFont="1" applyBorder="1" applyAlignment="1">
      <alignment horizontal="left" wrapText="1"/>
    </xf>
    <xf numFmtId="164" fontId="12" fillId="0" borderId="0" xfId="3" applyNumberFormat="1" applyFont="1" applyProtection="1"/>
    <xf numFmtId="0" fontId="0" fillId="0" borderId="1" xfId="0" applyBorder="1" applyAlignment="1">
      <alignment horizontal="left" vertical="top" wrapText="1"/>
    </xf>
  </cellXfs>
  <cellStyles count="4">
    <cellStyle name="Hyperlink" xfId="1" builtinId="8"/>
    <cellStyle name="Prozent" xfId="2" builtinId="5"/>
    <cellStyle name="Standard" xfId="0" builtinId="0"/>
    <cellStyle name="Währung"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73</xdr:row>
      <xdr:rowOff>30480</xdr:rowOff>
    </xdr:from>
    <xdr:to>
      <xdr:col>4</xdr:col>
      <xdr:colOff>3284220</xdr:colOff>
      <xdr:row>73</xdr:row>
      <xdr:rowOff>990600</xdr:rowOff>
    </xdr:to>
    <xdr:pic>
      <xdr:nvPicPr>
        <xdr:cNvPr id="1051" name="Picture 1" descr="kv_34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9202400"/>
          <a:ext cx="762000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fenninger.biz/" TargetMode="External"/><Relationship Id="rId2" Type="http://schemas.openxmlformats.org/officeDocument/2006/relationships/hyperlink" Target="http://www.fenninger.biz/" TargetMode="External"/><Relationship Id="rId1" Type="http://schemas.openxmlformats.org/officeDocument/2006/relationships/hyperlink" Target="http://www.fenninger.bi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tabSelected="1" workbookViewId="0">
      <selection activeCell="E68" sqref="E68"/>
    </sheetView>
  </sheetViews>
  <sheetFormatPr baseColWidth="10" defaultRowHeight="13.2" x14ac:dyDescent="0.25"/>
  <cols>
    <col min="1" max="1" width="26.33203125" customWidth="1"/>
    <col min="2" max="2" width="13.109375" style="1" customWidth="1"/>
    <col min="3" max="3" width="9.109375" bestFit="1" customWidth="1"/>
    <col min="4" max="4" width="15" customWidth="1"/>
    <col min="5" max="5" width="76.5546875" customWidth="1"/>
  </cols>
  <sheetData>
    <row r="1" spans="1:5" ht="35.25" customHeight="1" thickBot="1" x14ac:dyDescent="0.35">
      <c r="A1" s="57" t="s">
        <v>122</v>
      </c>
      <c r="B1" s="58"/>
      <c r="C1" s="58"/>
      <c r="D1" s="58"/>
      <c r="E1" s="58"/>
    </row>
    <row r="2" spans="1:5" s="2" customFormat="1" ht="16.2" thickBot="1" x14ac:dyDescent="0.35">
      <c r="A2" s="19" t="s">
        <v>0</v>
      </c>
      <c r="B2" s="20" t="s">
        <v>1</v>
      </c>
      <c r="C2" s="20" t="s">
        <v>84</v>
      </c>
      <c r="D2" s="20" t="s">
        <v>2</v>
      </c>
      <c r="E2" s="21" t="s">
        <v>39</v>
      </c>
    </row>
    <row r="3" spans="1:5" s="2" customFormat="1" ht="15.6" x14ac:dyDescent="0.3">
      <c r="A3" s="32" t="s">
        <v>85</v>
      </c>
      <c r="B3" s="33"/>
      <c r="C3" s="33"/>
      <c r="D3" s="55">
        <f>SUM(D4:D13)</f>
        <v>4740</v>
      </c>
      <c r="E3" s="47" t="s">
        <v>114</v>
      </c>
    </row>
    <row r="4" spans="1:5" s="2" customFormat="1" ht="39.6" x14ac:dyDescent="0.25">
      <c r="A4" s="26" t="s">
        <v>13</v>
      </c>
      <c r="B4" s="28">
        <v>12</v>
      </c>
      <c r="C4" s="29">
        <v>15</v>
      </c>
      <c r="D4" s="27">
        <f>B4*C4</f>
        <v>180</v>
      </c>
      <c r="E4" s="25" t="s">
        <v>116</v>
      </c>
    </row>
    <row r="5" spans="1:5" s="2" customFormat="1" ht="26.4" x14ac:dyDescent="0.25">
      <c r="A5" s="26" t="s">
        <v>14</v>
      </c>
      <c r="B5" s="28">
        <v>12</v>
      </c>
      <c r="C5" s="29">
        <v>10</v>
      </c>
      <c r="D5" s="27">
        <f>B5*C5</f>
        <v>120</v>
      </c>
      <c r="E5" s="25" t="s">
        <v>41</v>
      </c>
    </row>
    <row r="6" spans="1:5" s="2" customFormat="1" ht="26.4" x14ac:dyDescent="0.25">
      <c r="A6" s="26" t="s">
        <v>44</v>
      </c>
      <c r="B6" s="28">
        <v>12</v>
      </c>
      <c r="C6" s="29">
        <v>20</v>
      </c>
      <c r="D6" s="27">
        <f t="shared" ref="D6:D20" si="0">B6*C6</f>
        <v>240</v>
      </c>
      <c r="E6" s="25" t="s">
        <v>117</v>
      </c>
    </row>
    <row r="7" spans="1:5" s="2" customFormat="1" ht="26.4" x14ac:dyDescent="0.25">
      <c r="A7" s="26" t="s">
        <v>40</v>
      </c>
      <c r="B7" s="28">
        <v>12</v>
      </c>
      <c r="C7" s="29">
        <v>25</v>
      </c>
      <c r="D7" s="27">
        <f t="shared" si="0"/>
        <v>300</v>
      </c>
      <c r="E7" s="25" t="s">
        <v>42</v>
      </c>
    </row>
    <row r="8" spans="1:5" s="2" customFormat="1" ht="26.4" x14ac:dyDescent="0.25">
      <c r="A8" s="26" t="s">
        <v>11</v>
      </c>
      <c r="B8" s="28">
        <v>12</v>
      </c>
      <c r="C8" s="29">
        <v>50</v>
      </c>
      <c r="D8" s="27">
        <f t="shared" si="0"/>
        <v>600</v>
      </c>
      <c r="E8" s="25" t="s">
        <v>43</v>
      </c>
    </row>
    <row r="9" spans="1:5" s="2" customFormat="1" ht="26.4" x14ac:dyDescent="0.25">
      <c r="A9" s="26" t="s">
        <v>16</v>
      </c>
      <c r="B9" s="28">
        <v>12</v>
      </c>
      <c r="C9" s="29">
        <v>100</v>
      </c>
      <c r="D9" s="27">
        <f t="shared" si="0"/>
        <v>1200</v>
      </c>
      <c r="E9" s="25" t="s">
        <v>118</v>
      </c>
    </row>
    <row r="10" spans="1:5" s="2" customFormat="1" ht="26.4" x14ac:dyDescent="0.25">
      <c r="A10" s="26" t="s">
        <v>34</v>
      </c>
      <c r="B10" s="28">
        <v>3</v>
      </c>
      <c r="C10" s="29">
        <v>300</v>
      </c>
      <c r="D10" s="27">
        <f>B10*C10</f>
        <v>900</v>
      </c>
      <c r="E10" s="25" t="s">
        <v>69</v>
      </c>
    </row>
    <row r="11" spans="1:5" s="2" customFormat="1" ht="15" x14ac:dyDescent="0.25">
      <c r="A11" s="26" t="s">
        <v>102</v>
      </c>
      <c r="B11" s="28">
        <v>12</v>
      </c>
      <c r="C11" s="29">
        <v>30</v>
      </c>
      <c r="D11" s="27">
        <f t="shared" si="0"/>
        <v>360</v>
      </c>
      <c r="E11" s="25" t="s">
        <v>62</v>
      </c>
    </row>
    <row r="12" spans="1:5" s="2" customFormat="1" ht="15" x14ac:dyDescent="0.25">
      <c r="A12" s="26" t="s">
        <v>6</v>
      </c>
      <c r="B12" s="28">
        <v>12</v>
      </c>
      <c r="C12" s="29">
        <v>50</v>
      </c>
      <c r="D12" s="27">
        <f t="shared" si="0"/>
        <v>600</v>
      </c>
      <c r="E12" s="25" t="s">
        <v>63</v>
      </c>
    </row>
    <row r="13" spans="1:5" s="2" customFormat="1" ht="26.4" x14ac:dyDescent="0.25">
      <c r="A13" s="26" t="s">
        <v>10</v>
      </c>
      <c r="B13" s="28">
        <v>12</v>
      </c>
      <c r="C13" s="29">
        <v>20</v>
      </c>
      <c r="D13" s="27">
        <f t="shared" si="0"/>
        <v>240</v>
      </c>
      <c r="E13" s="25" t="s">
        <v>64</v>
      </c>
    </row>
    <row r="14" spans="1:5" s="2" customFormat="1" ht="15.6" x14ac:dyDescent="0.3">
      <c r="A14" s="32" t="s">
        <v>86</v>
      </c>
      <c r="B14" s="33"/>
      <c r="C14" s="33"/>
      <c r="D14" s="55">
        <f>SUM(D15:D23)</f>
        <v>20724</v>
      </c>
      <c r="E14" s="32"/>
    </row>
    <row r="15" spans="1:5" s="2" customFormat="1" ht="26.4" x14ac:dyDescent="0.25">
      <c r="A15" s="26" t="s">
        <v>15</v>
      </c>
      <c r="B15" s="28">
        <v>12</v>
      </c>
      <c r="C15" s="29">
        <v>340</v>
      </c>
      <c r="D15" s="27">
        <f t="shared" si="0"/>
        <v>4080</v>
      </c>
      <c r="E15" s="25" t="s">
        <v>103</v>
      </c>
    </row>
    <row r="16" spans="1:5" s="2" customFormat="1" ht="15" x14ac:dyDescent="0.25">
      <c r="A16" s="26" t="s">
        <v>104</v>
      </c>
      <c r="B16" s="28">
        <v>12</v>
      </c>
      <c r="C16" s="29">
        <v>12</v>
      </c>
      <c r="D16" s="27">
        <f t="shared" si="0"/>
        <v>144</v>
      </c>
      <c r="E16" s="25" t="s">
        <v>105</v>
      </c>
    </row>
    <row r="17" spans="1:5" s="2" customFormat="1" ht="15" x14ac:dyDescent="0.25">
      <c r="A17" s="26" t="s">
        <v>45</v>
      </c>
      <c r="B17" s="28">
        <v>12</v>
      </c>
      <c r="C17" s="29">
        <v>150</v>
      </c>
      <c r="D17" s="27">
        <f t="shared" si="0"/>
        <v>1800</v>
      </c>
      <c r="E17" s="25" t="s">
        <v>106</v>
      </c>
    </row>
    <row r="18" spans="1:5" s="2" customFormat="1" ht="26.4" x14ac:dyDescent="0.25">
      <c r="A18" s="26" t="s">
        <v>18</v>
      </c>
      <c r="B18" s="28">
        <v>12</v>
      </c>
      <c r="C18" s="29">
        <v>700</v>
      </c>
      <c r="D18" s="27">
        <f t="shared" si="0"/>
        <v>8400</v>
      </c>
      <c r="E18" s="25" t="s">
        <v>46</v>
      </c>
    </row>
    <row r="19" spans="1:5" s="2" customFormat="1" ht="15" x14ac:dyDescent="0.25">
      <c r="A19" s="26" t="s">
        <v>47</v>
      </c>
      <c r="B19" s="28">
        <v>12</v>
      </c>
      <c r="C19" s="29">
        <v>180</v>
      </c>
      <c r="D19" s="27">
        <f t="shared" si="0"/>
        <v>2160</v>
      </c>
      <c r="E19" s="26" t="s">
        <v>48</v>
      </c>
    </row>
    <row r="20" spans="1:5" s="2" customFormat="1" ht="15" x14ac:dyDescent="0.25">
      <c r="A20" s="26" t="s">
        <v>35</v>
      </c>
      <c r="B20" s="28">
        <v>12</v>
      </c>
      <c r="C20" s="29">
        <v>100</v>
      </c>
      <c r="D20" s="27">
        <f t="shared" si="0"/>
        <v>1200</v>
      </c>
      <c r="E20" s="25" t="s">
        <v>49</v>
      </c>
    </row>
    <row r="21" spans="1:5" s="2" customFormat="1" ht="26.4" x14ac:dyDescent="0.25">
      <c r="A21" s="26" t="s">
        <v>65</v>
      </c>
      <c r="B21" s="28">
        <v>1</v>
      </c>
      <c r="C21" s="29">
        <v>150</v>
      </c>
      <c r="D21" s="27">
        <f>B21*C21</f>
        <v>150</v>
      </c>
      <c r="E21" s="25"/>
    </row>
    <row r="22" spans="1:5" s="2" customFormat="1" ht="15" x14ac:dyDescent="0.25">
      <c r="A22" s="26" t="s">
        <v>37</v>
      </c>
      <c r="B22" s="28">
        <v>3</v>
      </c>
      <c r="C22" s="29">
        <v>130</v>
      </c>
      <c r="D22" s="27">
        <f>B22*C22</f>
        <v>390</v>
      </c>
      <c r="E22" s="25"/>
    </row>
    <row r="23" spans="1:5" s="2" customFormat="1" ht="15" x14ac:dyDescent="0.25">
      <c r="A23" s="26" t="s">
        <v>7</v>
      </c>
      <c r="B23" s="28">
        <v>12</v>
      </c>
      <c r="C23" s="29">
        <v>200</v>
      </c>
      <c r="D23" s="27">
        <f>B23*C23</f>
        <v>2400</v>
      </c>
      <c r="E23" s="37" t="s">
        <v>98</v>
      </c>
    </row>
    <row r="24" spans="1:5" s="2" customFormat="1" ht="15.6" x14ac:dyDescent="0.3">
      <c r="A24" s="32" t="s">
        <v>87</v>
      </c>
      <c r="B24" s="33"/>
      <c r="C24" s="33"/>
      <c r="D24" s="55">
        <f>SUM(D25:D29)</f>
        <v>3700</v>
      </c>
      <c r="E24" s="32"/>
    </row>
    <row r="25" spans="1:5" s="2" customFormat="1" ht="26.4" x14ac:dyDescent="0.25">
      <c r="A25" s="26" t="s">
        <v>8</v>
      </c>
      <c r="B25" s="28">
        <v>1</v>
      </c>
      <c r="C25" s="29">
        <v>200</v>
      </c>
      <c r="D25" s="27">
        <f>B25*C25</f>
        <v>200</v>
      </c>
      <c r="E25" s="25" t="s">
        <v>50</v>
      </c>
    </row>
    <row r="26" spans="1:5" s="2" customFormat="1" ht="15" x14ac:dyDescent="0.25">
      <c r="A26" s="26" t="s">
        <v>36</v>
      </c>
      <c r="B26" s="28">
        <v>1</v>
      </c>
      <c r="C26" s="29">
        <v>100</v>
      </c>
      <c r="D26" s="27">
        <f>B26*C26</f>
        <v>100</v>
      </c>
      <c r="E26" s="25" t="s">
        <v>68</v>
      </c>
    </row>
    <row r="27" spans="1:5" s="2" customFormat="1" ht="15" x14ac:dyDescent="0.25">
      <c r="A27" s="26" t="s">
        <v>107</v>
      </c>
      <c r="B27" s="28">
        <v>3</v>
      </c>
      <c r="C27" s="29">
        <v>200</v>
      </c>
      <c r="D27" s="27">
        <f>B27*C27</f>
        <v>600</v>
      </c>
      <c r="E27" s="26" t="s">
        <v>108</v>
      </c>
    </row>
    <row r="28" spans="1:5" s="2" customFormat="1" ht="26.4" x14ac:dyDescent="0.25">
      <c r="A28" s="26" t="s">
        <v>119</v>
      </c>
      <c r="B28" s="28">
        <v>12</v>
      </c>
      <c r="C28" s="29">
        <v>200</v>
      </c>
      <c r="D28" s="27">
        <f>B28*C28</f>
        <v>2400</v>
      </c>
      <c r="E28" s="25" t="s">
        <v>67</v>
      </c>
    </row>
    <row r="29" spans="1:5" s="2" customFormat="1" ht="26.4" x14ac:dyDescent="0.25">
      <c r="A29" s="26" t="s">
        <v>9</v>
      </c>
      <c r="B29" s="28">
        <v>5</v>
      </c>
      <c r="C29" s="29">
        <v>80</v>
      </c>
      <c r="D29" s="27">
        <f>B29*C29</f>
        <v>400</v>
      </c>
      <c r="E29" s="25" t="s">
        <v>51</v>
      </c>
    </row>
    <row r="30" spans="1:5" s="2" customFormat="1" ht="15.6" x14ac:dyDescent="0.3">
      <c r="A30" s="32" t="s">
        <v>88</v>
      </c>
      <c r="B30" s="33"/>
      <c r="C30" s="33"/>
      <c r="D30" s="55">
        <f>SUM(D31:D36)</f>
        <v>2800</v>
      </c>
      <c r="E30" s="47" t="s">
        <v>114</v>
      </c>
    </row>
    <row r="31" spans="1:5" s="2" customFormat="1" ht="26.4" x14ac:dyDescent="0.25">
      <c r="A31" s="26" t="s">
        <v>17</v>
      </c>
      <c r="B31" s="28">
        <v>1</v>
      </c>
      <c r="C31" s="29">
        <v>400</v>
      </c>
      <c r="D31" s="27">
        <f t="shared" ref="D31:D36" si="1">B31*C31</f>
        <v>400</v>
      </c>
      <c r="E31" s="25" t="s">
        <v>52</v>
      </c>
    </row>
    <row r="32" spans="1:5" s="2" customFormat="1" ht="26.4" x14ac:dyDescent="0.25">
      <c r="A32" s="26" t="s">
        <v>53</v>
      </c>
      <c r="B32" s="28">
        <v>0</v>
      </c>
      <c r="C32" s="29">
        <v>0</v>
      </c>
      <c r="D32" s="27">
        <f t="shared" si="1"/>
        <v>0</v>
      </c>
      <c r="E32" s="25" t="s">
        <v>54</v>
      </c>
    </row>
    <row r="33" spans="1:5" s="2" customFormat="1" ht="26.4" x14ac:dyDescent="0.25">
      <c r="A33" s="26" t="s">
        <v>19</v>
      </c>
      <c r="B33" s="28">
        <v>1</v>
      </c>
      <c r="C33" s="29">
        <v>300</v>
      </c>
      <c r="D33" s="27">
        <f t="shared" si="1"/>
        <v>300</v>
      </c>
      <c r="E33" s="25" t="s">
        <v>55</v>
      </c>
    </row>
    <row r="34" spans="1:5" s="2" customFormat="1" ht="39.6" x14ac:dyDescent="0.25">
      <c r="A34" s="26" t="s">
        <v>3</v>
      </c>
      <c r="B34" s="28">
        <v>1</v>
      </c>
      <c r="C34" s="29">
        <v>100</v>
      </c>
      <c r="D34" s="27">
        <f t="shared" si="1"/>
        <v>100</v>
      </c>
      <c r="E34" s="25" t="s">
        <v>109</v>
      </c>
    </row>
    <row r="35" spans="1:5" s="2" customFormat="1" ht="15" x14ac:dyDescent="0.25">
      <c r="A35" s="26" t="s">
        <v>4</v>
      </c>
      <c r="B35" s="28">
        <v>1</v>
      </c>
      <c r="C35" s="29">
        <v>500</v>
      </c>
      <c r="D35" s="27">
        <f t="shared" si="1"/>
        <v>500</v>
      </c>
      <c r="E35" s="25" t="s">
        <v>61</v>
      </c>
    </row>
    <row r="36" spans="1:5" s="2" customFormat="1" ht="15" x14ac:dyDescent="0.25">
      <c r="A36" s="26" t="s">
        <v>12</v>
      </c>
      <c r="B36" s="28">
        <v>3</v>
      </c>
      <c r="C36" s="29">
        <v>500</v>
      </c>
      <c r="D36" s="27">
        <f t="shared" si="1"/>
        <v>1500</v>
      </c>
      <c r="E36" s="25" t="s">
        <v>70</v>
      </c>
    </row>
    <row r="37" spans="1:5" s="2" customFormat="1" ht="15.6" x14ac:dyDescent="0.3">
      <c r="A37" s="32" t="s">
        <v>89</v>
      </c>
      <c r="B37" s="33"/>
      <c r="C37" s="33"/>
      <c r="D37" s="55">
        <f>SUM(D38:D43)</f>
        <v>11360</v>
      </c>
      <c r="E37" s="32"/>
    </row>
    <row r="38" spans="1:5" s="2" customFormat="1" ht="15" x14ac:dyDescent="0.25">
      <c r="A38" s="26" t="s">
        <v>20</v>
      </c>
      <c r="B38" s="28">
        <v>1</v>
      </c>
      <c r="C38" s="29">
        <v>300</v>
      </c>
      <c r="D38" s="27">
        <f>B38*C38</f>
        <v>300</v>
      </c>
      <c r="E38" s="25" t="s">
        <v>56</v>
      </c>
    </row>
    <row r="39" spans="1:5" s="2" customFormat="1" ht="15" x14ac:dyDescent="0.25">
      <c r="A39" s="26" t="s">
        <v>21</v>
      </c>
      <c r="B39" s="28">
        <v>1</v>
      </c>
      <c r="C39" s="29">
        <v>1300</v>
      </c>
      <c r="D39" s="27">
        <f>B39*C39</f>
        <v>1300</v>
      </c>
      <c r="E39" s="25" t="s">
        <v>57</v>
      </c>
    </row>
    <row r="40" spans="1:5" s="2" customFormat="1" ht="15" x14ac:dyDescent="0.25">
      <c r="A40" s="34" t="s">
        <v>93</v>
      </c>
      <c r="B40" s="28">
        <v>12</v>
      </c>
      <c r="C40" s="29">
        <v>400</v>
      </c>
      <c r="D40" s="27">
        <f>B40*C40</f>
        <v>4800</v>
      </c>
      <c r="E40" s="37" t="s">
        <v>94</v>
      </c>
    </row>
    <row r="41" spans="1:5" s="2" customFormat="1" ht="39.6" x14ac:dyDescent="0.25">
      <c r="A41" s="26" t="s">
        <v>59</v>
      </c>
      <c r="B41" s="40">
        <v>20000</v>
      </c>
      <c r="C41" s="41">
        <v>2.2000000000000002</v>
      </c>
      <c r="D41" s="27">
        <f>B41/100*C41*9</f>
        <v>3960.0000000000005</v>
      </c>
      <c r="E41" s="25" t="s">
        <v>60</v>
      </c>
    </row>
    <row r="42" spans="1:5" s="2" customFormat="1" ht="26.4" x14ac:dyDescent="0.25">
      <c r="A42" s="26" t="s">
        <v>22</v>
      </c>
      <c r="B42" s="28">
        <v>5</v>
      </c>
      <c r="C42" s="29">
        <v>80</v>
      </c>
      <c r="D42" s="27">
        <f>B42*C42</f>
        <v>400</v>
      </c>
      <c r="E42" s="25" t="s">
        <v>58</v>
      </c>
    </row>
    <row r="43" spans="1:5" s="2" customFormat="1" ht="15" x14ac:dyDescent="0.25">
      <c r="A43" s="26" t="s">
        <v>5</v>
      </c>
      <c r="B43" s="28">
        <v>1</v>
      </c>
      <c r="C43" s="29">
        <v>600</v>
      </c>
      <c r="D43" s="27">
        <f>B43*C43</f>
        <v>600</v>
      </c>
      <c r="E43" s="25" t="s">
        <v>66</v>
      </c>
    </row>
    <row r="44" spans="1:5" s="2" customFormat="1" ht="15.6" x14ac:dyDescent="0.3">
      <c r="A44" s="32" t="s">
        <v>90</v>
      </c>
      <c r="B44" s="33"/>
      <c r="C44" s="33"/>
      <c r="D44" s="55">
        <f>SUM(D45:D49)</f>
        <v>17520</v>
      </c>
      <c r="E44" s="32"/>
    </row>
    <row r="45" spans="1:5" s="2" customFormat="1" ht="26.4" x14ac:dyDescent="0.25">
      <c r="A45" s="26" t="s">
        <v>33</v>
      </c>
      <c r="B45" s="28">
        <v>12</v>
      </c>
      <c r="C45" s="29">
        <v>600</v>
      </c>
      <c r="D45" s="27">
        <f>B45*C45</f>
        <v>7200</v>
      </c>
      <c r="E45" s="25" t="s">
        <v>71</v>
      </c>
    </row>
    <row r="46" spans="1:5" s="2" customFormat="1" ht="15" x14ac:dyDescent="0.25">
      <c r="A46" s="34" t="s">
        <v>99</v>
      </c>
      <c r="B46" s="28">
        <v>12</v>
      </c>
      <c r="C46" s="29">
        <v>20</v>
      </c>
      <c r="D46" s="27">
        <f>B46*C46</f>
        <v>240</v>
      </c>
      <c r="E46" s="37" t="s">
        <v>100</v>
      </c>
    </row>
    <row r="47" spans="1:5" s="2" customFormat="1" ht="26.4" x14ac:dyDescent="0.25">
      <c r="A47" s="26" t="s">
        <v>73</v>
      </c>
      <c r="B47" s="28">
        <v>12</v>
      </c>
      <c r="C47" s="29">
        <v>180</v>
      </c>
      <c r="D47" s="27">
        <f>B47*C47</f>
        <v>2160</v>
      </c>
      <c r="E47" s="25" t="s">
        <v>75</v>
      </c>
    </row>
    <row r="48" spans="1:5" s="2" customFormat="1" ht="26.4" x14ac:dyDescent="0.25">
      <c r="A48" s="26" t="s">
        <v>74</v>
      </c>
      <c r="B48" s="28">
        <v>12</v>
      </c>
      <c r="C48" s="29">
        <v>160</v>
      </c>
      <c r="D48" s="27">
        <f>B48*C48</f>
        <v>1920</v>
      </c>
      <c r="E48" s="25" t="s">
        <v>76</v>
      </c>
    </row>
    <row r="49" spans="1:5" s="2" customFormat="1" ht="26.4" x14ac:dyDescent="0.25">
      <c r="A49" s="26" t="s">
        <v>72</v>
      </c>
      <c r="B49" s="28">
        <v>12</v>
      </c>
      <c r="C49" s="29">
        <v>500</v>
      </c>
      <c r="D49" s="27">
        <f>B49*C49</f>
        <v>6000</v>
      </c>
      <c r="E49" s="26" t="s">
        <v>77</v>
      </c>
    </row>
    <row r="50" spans="1:5" s="2" customFormat="1" ht="15.6" x14ac:dyDescent="0.3">
      <c r="B50" s="4" t="s">
        <v>23</v>
      </c>
      <c r="C50" s="5"/>
      <c r="D50" s="5">
        <f>SUM(D3,D14,D24,D30,D37,D44)</f>
        <v>60844</v>
      </c>
      <c r="E50" s="47" t="s">
        <v>114</v>
      </c>
    </row>
    <row r="51" spans="1:5" s="2" customFormat="1" ht="15.6" x14ac:dyDescent="0.3">
      <c r="B51" s="4"/>
      <c r="C51" s="5"/>
      <c r="D51" s="5"/>
      <c r="E51" s="18"/>
    </row>
    <row r="52" spans="1:5" x14ac:dyDescent="0.25">
      <c r="B52" s="7" t="s">
        <v>24</v>
      </c>
      <c r="C52" s="8"/>
      <c r="D52" s="8">
        <f>D50/12</f>
        <v>5070.333333333333</v>
      </c>
      <c r="E52" s="35" t="s">
        <v>113</v>
      </c>
    </row>
    <row r="53" spans="1:5" ht="52.8" x14ac:dyDescent="0.25">
      <c r="A53" s="9"/>
      <c r="B53" s="65" t="s">
        <v>121</v>
      </c>
      <c r="C53" s="65"/>
      <c r="D53" s="48">
        <v>4000</v>
      </c>
      <c r="E53" s="35" t="s">
        <v>120</v>
      </c>
    </row>
    <row r="54" spans="1:5" x14ac:dyDescent="0.25">
      <c r="B54" s="6"/>
      <c r="C54" s="3"/>
      <c r="D54" s="13">
        <f>SUM(D52:D53)</f>
        <v>9070.3333333333321</v>
      </c>
      <c r="E54" s="22"/>
    </row>
    <row r="55" spans="1:5" ht="39.6" x14ac:dyDescent="0.25">
      <c r="B55" s="49" t="s">
        <v>112</v>
      </c>
      <c r="C55" s="50">
        <v>0.28000000000000003</v>
      </c>
      <c r="D55" s="51">
        <f>D54/(1-C55)*C55</f>
        <v>3527.3518518518517</v>
      </c>
      <c r="E55" s="22" t="s">
        <v>83</v>
      </c>
    </row>
    <row r="56" spans="1:5" ht="25.5" customHeight="1" x14ac:dyDescent="0.25">
      <c r="B56" s="61" t="s">
        <v>91</v>
      </c>
      <c r="C56" s="62"/>
      <c r="D56" s="51">
        <f>D55+D54</f>
        <v>12597.685185185184</v>
      </c>
      <c r="E56" s="22"/>
    </row>
    <row r="57" spans="1:5" ht="26.4" x14ac:dyDescent="0.25">
      <c r="B57" s="52" t="s">
        <v>111</v>
      </c>
      <c r="C57" s="53">
        <v>0.12</v>
      </c>
      <c r="D57" s="54">
        <f>D56*C57</f>
        <v>1511.7222222222222</v>
      </c>
      <c r="E57" s="35" t="s">
        <v>110</v>
      </c>
    </row>
    <row r="58" spans="1:5" ht="32.25" customHeight="1" x14ac:dyDescent="0.3">
      <c r="B58" s="59" t="s">
        <v>25</v>
      </c>
      <c r="C58" s="60"/>
      <c r="D58" s="42">
        <f>SUM(D56:D57)</f>
        <v>14109.407407407407</v>
      </c>
      <c r="E58" s="22" t="s">
        <v>78</v>
      </c>
    </row>
    <row r="59" spans="1:5" x14ac:dyDescent="0.25">
      <c r="B59" s="11" t="s">
        <v>79</v>
      </c>
      <c r="C59" s="10"/>
      <c r="D59" s="43">
        <f>D58/100*19</f>
        <v>2680.787407407407</v>
      </c>
      <c r="E59" s="22"/>
    </row>
    <row r="60" spans="1:5" ht="30.75" customHeight="1" x14ac:dyDescent="0.3">
      <c r="B60" s="59" t="s">
        <v>26</v>
      </c>
      <c r="C60" s="60"/>
      <c r="D60" s="44">
        <f>SUM(D58:D59)</f>
        <v>16790.194814814815</v>
      </c>
      <c r="E60" s="22"/>
    </row>
    <row r="61" spans="1:5" ht="15.75" customHeight="1" x14ac:dyDescent="0.25">
      <c r="B61" s="59" t="s">
        <v>101</v>
      </c>
      <c r="C61" s="59"/>
      <c r="D61" s="64">
        <f>D60*12</f>
        <v>201482.33777777778</v>
      </c>
    </row>
    <row r="62" spans="1:5" x14ac:dyDescent="0.25">
      <c r="B62" s="63"/>
      <c r="C62" s="63"/>
      <c r="D62" s="64"/>
    </row>
    <row r="63" spans="1:5" x14ac:dyDescent="0.25">
      <c r="A63" s="12" t="s">
        <v>27</v>
      </c>
    </row>
    <row r="64" spans="1:5" x14ac:dyDescent="0.25">
      <c r="A64" t="s">
        <v>95</v>
      </c>
      <c r="B64" s="30">
        <v>25</v>
      </c>
      <c r="E64" s="36" t="s">
        <v>96</v>
      </c>
    </row>
    <row r="65" spans="1:5" x14ac:dyDescent="0.25">
      <c r="A65" t="s">
        <v>28</v>
      </c>
      <c r="B65" s="30">
        <v>142</v>
      </c>
      <c r="D65" s="39"/>
      <c r="E65" s="36" t="s">
        <v>92</v>
      </c>
    </row>
    <row r="66" spans="1:5" ht="26.4" x14ac:dyDescent="0.25">
      <c r="A66" s="22" t="s">
        <v>82</v>
      </c>
      <c r="B66" s="30">
        <v>25</v>
      </c>
      <c r="E66" s="35" t="s">
        <v>97</v>
      </c>
    </row>
    <row r="67" spans="1:5" x14ac:dyDescent="0.25">
      <c r="A67" s="9" t="s">
        <v>29</v>
      </c>
      <c r="B67" s="31">
        <v>80</v>
      </c>
      <c r="E67" s="22" t="s">
        <v>80</v>
      </c>
    </row>
    <row r="68" spans="1:5" ht="13.8" thickBot="1" x14ac:dyDescent="0.3">
      <c r="A68" s="45" t="s">
        <v>38</v>
      </c>
      <c r="B68" s="46">
        <f>SUM(B65:B67)</f>
        <v>247</v>
      </c>
      <c r="E68" t="s">
        <v>81</v>
      </c>
    </row>
    <row r="69" spans="1:5" ht="15.6" x14ac:dyDescent="0.3">
      <c r="A69" s="14" t="s">
        <v>30</v>
      </c>
      <c r="B69" s="15"/>
    </row>
    <row r="70" spans="1:5" ht="15.6" x14ac:dyDescent="0.3">
      <c r="A70" s="23" t="s">
        <v>31</v>
      </c>
      <c r="B70" s="17">
        <f>(D54+D54*C57)/(B65-(B64*8/12))</f>
        <v>81.054042553191493</v>
      </c>
      <c r="E70" s="56" t="s">
        <v>123</v>
      </c>
    </row>
    <row r="71" spans="1:5" ht="16.2" thickBot="1" x14ac:dyDescent="0.35">
      <c r="A71" s="24" t="s">
        <v>32</v>
      </c>
      <c r="B71" s="16">
        <f>B70*1.19</f>
        <v>96.454310638297869</v>
      </c>
      <c r="E71" s="56"/>
    </row>
    <row r="72" spans="1:5" x14ac:dyDescent="0.25">
      <c r="E72" s="56"/>
    </row>
    <row r="74" spans="1:5" ht="79.2" x14ac:dyDescent="0.25">
      <c r="E74" s="38" t="s">
        <v>115</v>
      </c>
    </row>
  </sheetData>
  <sheetProtection password="E508" sheet="1" objects="1" scenarios="1"/>
  <mergeCells count="8">
    <mergeCell ref="E70:E72"/>
    <mergeCell ref="A1:E1"/>
    <mergeCell ref="B58:C58"/>
    <mergeCell ref="B60:C60"/>
    <mergeCell ref="B56:C56"/>
    <mergeCell ref="B61:C62"/>
    <mergeCell ref="D61:D62"/>
    <mergeCell ref="B53:C53"/>
  </mergeCells>
  <phoneticPr fontId="4" type="noConversion"/>
  <hyperlinks>
    <hyperlink ref="E3" r:id="rId1"/>
    <hyperlink ref="E30" r:id="rId2"/>
    <hyperlink ref="E50" r:id="rId3"/>
  </hyperlinks>
  <pageMargins left="0.27559055118110237" right="0.23622047244094491" top="0.74803149606299213" bottom="0.74803149606299213" header="0.35433070866141736" footer="0.27559055118110237"/>
  <pageSetup paperSize="9" orientation="landscape" r:id="rId4"/>
  <headerFooter alignWithMargins="0">
    <oddHeader>&amp;C&amp;"Arial,Fett"&amp;14Errechnung von Stundensatz, Monatsarbeitszeit und Monatsumsatz für einen "Alleinmeister"</oddHeader>
    <oddFooter>&amp;LJosef Fenninger&amp;C
&amp;Rjosef@fenninger.biz
www.fenninger.biz</oddFoot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Alleinmeister</vt:lpstr>
    </vt:vector>
  </TitlesOfParts>
  <Company>Oberland-Möbel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Fenninger</dc:creator>
  <cp:lastModifiedBy>Josef</cp:lastModifiedBy>
  <cp:lastPrinted>2022-10-18T18:48:01Z</cp:lastPrinted>
  <dcterms:created xsi:type="dcterms:W3CDTF">2002-10-31T19:53:39Z</dcterms:created>
  <dcterms:modified xsi:type="dcterms:W3CDTF">2022-10-18T18:48:15Z</dcterms:modified>
</cp:coreProperties>
</file>